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65" windowWidth="14805" windowHeight="7950"/>
  </bookViews>
  <sheets>
    <sheet name="5-1 და 5-2 ბ" sheetId="4" r:id="rId1"/>
    <sheet name="Sheet1" sheetId="5" r:id="rId2"/>
  </sheets>
  <definedNames>
    <definedName name="_xlnm.Print_Area" localSheetId="0">'5-1 და 5-2 ბ'!$A$1:$P$56</definedName>
  </definedNames>
  <calcPr calcId="145621"/>
</workbook>
</file>

<file path=xl/calcChain.xml><?xml version="1.0" encoding="utf-8"?>
<calcChain xmlns="http://schemas.openxmlformats.org/spreadsheetml/2006/main">
  <c r="K28" i="4" l="1"/>
  <c r="K21" i="4" l="1"/>
  <c r="K45" i="4"/>
  <c r="K44" i="4" s="1"/>
  <c r="K20" i="4" l="1"/>
  <c r="K19" i="4" s="1"/>
  <c r="O9" i="4"/>
  <c r="K9" i="4" l="1"/>
  <c r="G9" i="4" l="1"/>
  <c r="N28" i="4" l="1"/>
  <c r="N20" i="4" s="1"/>
  <c r="N19" i="4" s="1"/>
  <c r="J28" i="4"/>
  <c r="J20" i="4" s="1"/>
  <c r="N45" i="4" l="1"/>
  <c r="N44" i="4" s="1"/>
  <c r="J44" i="4"/>
  <c r="J45" i="4"/>
  <c r="N7" i="4"/>
  <c r="N6" i="4" s="1"/>
  <c r="N54" i="4" l="1"/>
  <c r="E53" i="4"/>
  <c r="E52" i="4"/>
  <c r="E51" i="4"/>
  <c r="E50" i="4"/>
  <c r="E49" i="4"/>
  <c r="E48" i="4"/>
  <c r="E47" i="4"/>
  <c r="E46" i="4"/>
  <c r="O45" i="4"/>
  <c r="O44" i="4" s="1"/>
  <c r="G45" i="4"/>
  <c r="G44" i="4" s="1"/>
  <c r="F45" i="4"/>
  <c r="F44" i="4" s="1"/>
  <c r="E45" i="4"/>
  <c r="D45" i="4"/>
  <c r="C45" i="4"/>
  <c r="B45" i="4"/>
  <c r="E44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8" i="4" s="1"/>
  <c r="E30" i="4"/>
  <c r="E29" i="4"/>
  <c r="O28" i="4"/>
  <c r="G28" i="4"/>
  <c r="F28" i="4"/>
  <c r="F20" i="4" s="1"/>
  <c r="D28" i="4"/>
  <c r="D20" i="4" s="1"/>
  <c r="C28" i="4"/>
  <c r="B28" i="4"/>
  <c r="E27" i="4"/>
  <c r="E26" i="4"/>
  <c r="E25" i="4"/>
  <c r="E24" i="4"/>
  <c r="E23" i="4"/>
  <c r="E22" i="4"/>
  <c r="O21" i="4"/>
  <c r="G21" i="4"/>
  <c r="E21" i="4"/>
  <c r="D21" i="4"/>
  <c r="C21" i="4"/>
  <c r="B21" i="4"/>
  <c r="C20" i="4"/>
  <c r="B20" i="4"/>
  <c r="J19" i="4"/>
  <c r="C19" i="4"/>
  <c r="B19" i="4"/>
  <c r="E18" i="4"/>
  <c r="C17" i="4"/>
  <c r="E17" i="4" s="1"/>
  <c r="E16" i="4"/>
  <c r="E14" i="4"/>
  <c r="E13" i="4"/>
  <c r="E12" i="4"/>
  <c r="E11" i="4"/>
  <c r="E9" i="4" s="1"/>
  <c r="E10" i="4"/>
  <c r="O7" i="4"/>
  <c r="O6" i="4" s="1"/>
  <c r="K7" i="4"/>
  <c r="K6" i="4" s="1"/>
  <c r="D9" i="4"/>
  <c r="C9" i="4"/>
  <c r="B9" i="4"/>
  <c r="B7" i="4" s="1"/>
  <c r="B6" i="4" s="1"/>
  <c r="B54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C54" i="4" s="1"/>
  <c r="O20" i="4" l="1"/>
  <c r="O19" i="4" s="1"/>
  <c r="O54" i="4" s="1"/>
  <c r="F19" i="4"/>
  <c r="F54" i="4" s="1"/>
  <c r="G20" i="4"/>
  <c r="G19" i="4" s="1"/>
  <c r="G54" i="4" s="1"/>
  <c r="K54" i="4"/>
  <c r="J54" i="4"/>
  <c r="D19" i="4"/>
  <c r="D54" i="4" s="1"/>
  <c r="E20" i="4"/>
  <c r="E19" i="4" s="1"/>
  <c r="E8" i="4"/>
  <c r="E7" i="4" s="1"/>
  <c r="E6" i="4" s="1"/>
  <c r="E54" i="4" l="1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<sst xmlns="http://schemas.openxmlformats.org/spreadsheetml/2006/main" count="72" uniqueCount="64">
  <si>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</si>
  <si>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</si>
  <si>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</si>
  <si>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</si>
  <si>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</si>
  <si>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</si>
  <si>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</si>
  <si>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</si>
  <si>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</si>
  <si>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</si>
  <si>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</si>
  <si>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</si>
  <si>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</si>
  <si>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</si>
  <si>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</si>
  <si>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</si>
  <si>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</si>
  <si>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</si>
  <si>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</si>
  <si>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</si>
  <si>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</si>
  <si>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</si>
  <si>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</si>
  <si>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</si>
  <si>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</si>
  <si>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</si>
  <si>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</si>
  <si>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</si>
  <si>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</si>
  <si>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</si>
  <si>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</si>
  <si>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</si>
  <si>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</si>
  <si>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</si>
  <si>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</si>
  <si>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</si>
  <si>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</si>
  <si>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</si>
  <si>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</si>
  <si>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</si>
  <si>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</si>
  <si>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</si>
  <si>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</si>
  <si>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</si>
  <si>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</si>
  <si>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</si>
  <si>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</si>
  <si>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</si>
  <si>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</si>
  <si>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</si>
  <si>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</si>
  <si>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</si>
  <si>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</si>
  <si>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</si>
  <si>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</si>
  <si>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</si>
  <si>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</si>
  <si>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</si>
  <si>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</si>
  <si>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</si>
  <si>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</si>
  <si>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</si>
  <si>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</si>
  <si>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2016 წლის დამტკიცებული და დაზუსტებული ბიუჯეტები და მათი შესრულება დაფინანსების წყაროების მიხედვით 01.07.2016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</si>
</sst>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19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2" borderId="5" xfId="0" applyNumberFormat="1" applyFont="1" applyFill="1" applyBorder="1"/>
    <xf numFmtId="2" fontId="7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/>
    <xf numFmtId="2" fontId="7" fillId="0" borderId="0" xfId="0" applyNumberFormat="1" applyFont="1" applyFill="1" applyBorder="1"/>
    <xf numFmtId="2" fontId="12" fillId="2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6"/>
  <sheetViews>
    <sheetView tabSelected="1" view="pageBreakPreview" zoomScaleNormal="100" zoomScaleSheetLayoutView="100" workbookViewId="0">
      <selection activeCell="Q3" sqref="Q3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4" width="19.7109375" style="2" customWidth="1"/>
    <col min="15" max="15" width="19.7109375" style="54" customWidth="1"/>
    <col min="16" max="16" width="19.7109375" style="2" customWidth="1"/>
    <col min="17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7" ht="71.25" customHeight="1" x14ac:dyDescent="0.3">
      <c r="A2" s="61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5.75" thickBot="1" x14ac:dyDescent="0.3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8.75" customHeight="1" x14ac:dyDescent="0.3">
      <c r="A4" s="63" t="s">
        <v>2</v>
      </c>
      <c r="B4" s="65" t="s">
        <v>3</v>
      </c>
      <c r="C4" s="65"/>
      <c r="D4" s="65"/>
      <c r="E4" s="65"/>
      <c r="F4" s="66" t="s">
        <v>4</v>
      </c>
      <c r="G4" s="66"/>
      <c r="H4" s="66"/>
      <c r="I4" s="67"/>
      <c r="J4" s="66" t="s">
        <v>5</v>
      </c>
      <c r="K4" s="66"/>
      <c r="L4" s="66"/>
      <c r="M4" s="67"/>
      <c r="N4" s="66" t="s">
        <v>6</v>
      </c>
      <c r="O4" s="66"/>
      <c r="P4" s="70"/>
    </row>
    <row r="5" spans="1:17" ht="45" x14ac:dyDescent="0.3">
      <c r="A5" s="64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68"/>
      <c r="J5" s="6" t="s">
        <v>11</v>
      </c>
      <c r="K5" s="6" t="s">
        <v>12</v>
      </c>
      <c r="L5" s="6" t="s">
        <v>13</v>
      </c>
      <c r="M5" s="68"/>
      <c r="N5" s="6" t="s">
        <v>11</v>
      </c>
      <c r="O5" s="52" t="s">
        <v>12</v>
      </c>
      <c r="P5" s="7" t="s">
        <v>13</v>
      </c>
    </row>
    <row r="6" spans="1:17" s="13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2000</v>
      </c>
      <c r="G6" s="10">
        <f>G7+G16+G17+G18</f>
        <v>26567.987000000001</v>
      </c>
      <c r="H6" s="11"/>
      <c r="I6" s="68"/>
      <c r="J6" s="10">
        <f>J7+J16+J17+J18</f>
        <v>2000</v>
      </c>
      <c r="K6" s="10">
        <f>K7+K16+K17+K18</f>
        <v>27202.186999999998</v>
      </c>
      <c r="L6" s="11"/>
      <c r="M6" s="68"/>
      <c r="N6" s="10">
        <f>N7+N31+N39+N40</f>
        <v>865.42</v>
      </c>
      <c r="O6" s="50">
        <f>O7+O16+O17+O18</f>
        <v>11456.682870000001</v>
      </c>
      <c r="P6" s="12"/>
    </row>
    <row r="7" spans="1:17" s="19" customFormat="1" ht="15.75" customHeight="1" x14ac:dyDescent="0.3">
      <c r="A7" s="14" t="s">
        <v>15</v>
      </c>
      <c r="B7" s="15">
        <f>B8+B9+B15</f>
        <v>0</v>
      </c>
      <c r="C7" s="15">
        <f>C8+C9+C15</f>
        <v>0</v>
      </c>
      <c r="D7" s="15">
        <f>D8+D9+D15</f>
        <v>17768000</v>
      </c>
      <c r="E7" s="15">
        <f>E8+E9+E15</f>
        <v>17768000</v>
      </c>
      <c r="F7" s="16">
        <f>F8+F9</f>
        <v>2000</v>
      </c>
      <c r="G7" s="16">
        <f>G9+G15</f>
        <v>26567.987000000001</v>
      </c>
      <c r="H7" s="17"/>
      <c r="I7" s="68"/>
      <c r="J7" s="16">
        <f>J8+J9</f>
        <v>2000</v>
      </c>
      <c r="K7" s="16">
        <f>K9+K15</f>
        <v>27202.186999999998</v>
      </c>
      <c r="L7" s="17"/>
      <c r="M7" s="68"/>
      <c r="N7" s="16">
        <f>N8+N9</f>
        <v>865.42</v>
      </c>
      <c r="O7" s="48">
        <f>O9+O15</f>
        <v>11456.682870000001</v>
      </c>
      <c r="P7" s="18"/>
      <c r="Q7" s="13"/>
    </row>
    <row r="8" spans="1:17" ht="15.75" customHeight="1" x14ac:dyDescent="0.3">
      <c r="A8" s="20" t="s">
        <v>16</v>
      </c>
      <c r="B8" s="21"/>
      <c r="C8" s="21"/>
      <c r="D8" s="22">
        <f>17000000+768000</f>
        <v>17768000</v>
      </c>
      <c r="E8" s="22">
        <f>SUM(B8:D8)</f>
        <v>17768000</v>
      </c>
      <c r="F8" s="42">
        <v>2000</v>
      </c>
      <c r="G8" s="23"/>
      <c r="H8" s="21"/>
      <c r="I8" s="68"/>
      <c r="J8" s="42">
        <v>2000</v>
      </c>
      <c r="K8" s="23"/>
      <c r="L8" s="21"/>
      <c r="M8" s="68"/>
      <c r="N8" s="49">
        <v>865.42</v>
      </c>
      <c r="O8" s="49"/>
      <c r="P8" s="24"/>
      <c r="Q8" s="13"/>
    </row>
    <row r="9" spans="1:17" ht="15.75" customHeight="1" x14ac:dyDescent="0.3">
      <c r="A9" s="25" t="s">
        <v>17</v>
      </c>
      <c r="B9" s="26">
        <f>B11+B12+B13+B14</f>
        <v>0</v>
      </c>
      <c r="C9" s="26">
        <f>C11+C12+C13+C14</f>
        <v>0</v>
      </c>
      <c r="D9" s="26">
        <f>D11+D12+D13+D14</f>
        <v>0</v>
      </c>
      <c r="E9" s="26">
        <f>E11+E12+E13+E14</f>
        <v>0</v>
      </c>
      <c r="F9" s="23"/>
      <c r="G9" s="48">
        <f t="shared" ref="G9" si="0">G11+G12+G13+G14</f>
        <v>11336.666999999999</v>
      </c>
      <c r="H9" s="21"/>
      <c r="I9" s="68"/>
      <c r="J9" s="21"/>
      <c r="K9" s="48">
        <f t="shared" ref="K9" si="1">K11+K12+K13+K14</f>
        <v>11336.666999999999</v>
      </c>
      <c r="L9" s="21"/>
      <c r="M9" s="68"/>
      <c r="N9" s="21"/>
      <c r="O9" s="48">
        <f t="shared" ref="O9" si="2">O11+O12+O13+O14</f>
        <v>5663.6243699999995</v>
      </c>
      <c r="P9" s="24"/>
      <c r="Q9" s="13"/>
    </row>
    <row r="10" spans="1:17" s="19" customFormat="1" ht="15.75" customHeight="1" x14ac:dyDescent="0.3">
      <c r="A10" s="27" t="s">
        <v>18</v>
      </c>
      <c r="B10" s="17"/>
      <c r="C10" s="17"/>
      <c r="D10" s="17"/>
      <c r="E10" s="28">
        <f t="shared" ref="E10:E53" si="3">SUM(B10:D10)</f>
        <v>0</v>
      </c>
      <c r="F10" s="16"/>
      <c r="G10" s="23"/>
      <c r="H10" s="17"/>
      <c r="I10" s="68"/>
      <c r="J10" s="17"/>
      <c r="K10" s="49"/>
      <c r="L10" s="17"/>
      <c r="M10" s="68"/>
      <c r="N10" s="17"/>
      <c r="O10" s="49"/>
      <c r="P10" s="18"/>
      <c r="Q10" s="13"/>
    </row>
    <row r="11" spans="1:17" ht="15.75" customHeight="1" x14ac:dyDescent="0.3">
      <c r="A11" s="29" t="s">
        <v>19</v>
      </c>
      <c r="B11" s="21"/>
      <c r="C11" s="21"/>
      <c r="D11" s="21"/>
      <c r="E11" s="22">
        <f t="shared" si="3"/>
        <v>0</v>
      </c>
      <c r="F11" s="23"/>
      <c r="G11" s="49">
        <v>10786.666999999999</v>
      </c>
      <c r="H11" s="21"/>
      <c r="I11" s="68"/>
      <c r="J11" s="21"/>
      <c r="K11" s="21">
        <v>10786.666999999999</v>
      </c>
      <c r="L11" s="21"/>
      <c r="M11" s="68"/>
      <c r="N11" s="21"/>
      <c r="O11" s="51">
        <v>5393.3332799999998</v>
      </c>
      <c r="P11" s="24"/>
      <c r="Q11" s="13"/>
    </row>
    <row r="12" spans="1:17" ht="15.75" customHeight="1" x14ac:dyDescent="0.3">
      <c r="A12" s="29" t="s">
        <v>20</v>
      </c>
      <c r="B12" s="21"/>
      <c r="C12" s="21"/>
      <c r="D12" s="21"/>
      <c r="E12" s="22">
        <f>SUM(B12:D12)</f>
        <v>0</v>
      </c>
      <c r="F12" s="23"/>
      <c r="G12" s="49"/>
      <c r="H12" s="21"/>
      <c r="I12" s="68"/>
      <c r="J12" s="21"/>
      <c r="K12" s="21"/>
      <c r="L12" s="23"/>
      <c r="M12" s="68"/>
      <c r="N12" s="21"/>
      <c r="O12" s="51"/>
      <c r="P12" s="24"/>
      <c r="Q12" s="13"/>
    </row>
    <row r="13" spans="1:17" ht="15.75" customHeight="1" x14ac:dyDescent="0.3">
      <c r="A13" s="29" t="s">
        <v>21</v>
      </c>
      <c r="B13" s="21"/>
      <c r="C13" s="21"/>
      <c r="D13" s="21"/>
      <c r="E13" s="22">
        <f t="shared" si="3"/>
        <v>0</v>
      </c>
      <c r="F13" s="23"/>
      <c r="G13" s="49">
        <v>550</v>
      </c>
      <c r="H13" s="21"/>
      <c r="I13" s="68"/>
      <c r="J13" s="21"/>
      <c r="K13" s="21">
        <v>550</v>
      </c>
      <c r="L13" s="21"/>
      <c r="M13" s="68"/>
      <c r="N13" s="21"/>
      <c r="O13" s="51">
        <v>251.89661000000001</v>
      </c>
      <c r="P13" s="24"/>
      <c r="Q13" s="13"/>
    </row>
    <row r="14" spans="1:17" ht="15.75" customHeight="1" x14ac:dyDescent="0.3">
      <c r="A14" s="29" t="s">
        <v>22</v>
      </c>
      <c r="B14" s="30"/>
      <c r="C14" s="21"/>
      <c r="D14" s="21"/>
      <c r="E14" s="22">
        <f t="shared" si="3"/>
        <v>0</v>
      </c>
      <c r="F14" s="23"/>
      <c r="G14" s="49"/>
      <c r="H14" s="21"/>
      <c r="I14" s="68"/>
      <c r="J14" s="21"/>
      <c r="K14" s="21"/>
      <c r="L14" s="21"/>
      <c r="M14" s="68"/>
      <c r="N14" s="21"/>
      <c r="O14" s="51">
        <v>18.394479999999998</v>
      </c>
      <c r="P14" s="24"/>
      <c r="Q14" s="13"/>
    </row>
    <row r="15" spans="1:17" ht="15.75" customHeight="1" x14ac:dyDescent="0.3">
      <c r="A15" s="25" t="s">
        <v>13</v>
      </c>
      <c r="B15" s="30"/>
      <c r="C15" s="21"/>
      <c r="D15" s="21"/>
      <c r="E15" s="22"/>
      <c r="F15" s="23"/>
      <c r="G15" s="49">
        <v>15231.32</v>
      </c>
      <c r="H15" s="21"/>
      <c r="I15" s="68"/>
      <c r="J15" s="21"/>
      <c r="K15" s="21">
        <v>15865.52</v>
      </c>
      <c r="L15" s="21"/>
      <c r="M15" s="68"/>
      <c r="N15" s="21"/>
      <c r="O15" s="51">
        <v>5793.0585000000001</v>
      </c>
      <c r="P15" s="24"/>
      <c r="Q15" s="13"/>
    </row>
    <row r="16" spans="1:17" s="19" customFormat="1" ht="15.75" customHeight="1" x14ac:dyDescent="0.3">
      <c r="A16" s="14" t="s">
        <v>23</v>
      </c>
      <c r="B16" s="31"/>
      <c r="C16" s="17"/>
      <c r="D16" s="17"/>
      <c r="E16" s="28">
        <f t="shared" si="3"/>
        <v>0</v>
      </c>
      <c r="F16" s="16"/>
      <c r="G16" s="32"/>
      <c r="H16" s="17"/>
      <c r="I16" s="68"/>
      <c r="J16" s="17"/>
      <c r="K16" s="17"/>
      <c r="L16" s="17"/>
      <c r="M16" s="68"/>
      <c r="N16" s="17"/>
      <c r="O16" s="48"/>
      <c r="P16" s="18"/>
      <c r="Q16" s="13"/>
    </row>
    <row r="17" spans="1:17" s="19" customFormat="1" ht="15.75" customHeight="1" x14ac:dyDescent="0.3">
      <c r="A17" s="14" t="s">
        <v>24</v>
      </c>
      <c r="B17" s="31"/>
      <c r="C17" s="31">
        <f>55000+2790847.16+55000+6608-234.4+15369.9-1396.19+74038.92+55000+55000+58561.91+36960.64</f>
        <v>3200755.9400000004</v>
      </c>
      <c r="D17" s="33"/>
      <c r="E17" s="28">
        <f t="shared" si="3"/>
        <v>3200755.9400000004</v>
      </c>
      <c r="F17" s="16"/>
      <c r="G17" s="16"/>
      <c r="H17" s="17"/>
      <c r="I17" s="68"/>
      <c r="J17" s="17"/>
      <c r="K17" s="17"/>
      <c r="L17" s="16"/>
      <c r="M17" s="68"/>
      <c r="N17" s="17"/>
      <c r="O17" s="48"/>
      <c r="P17" s="18"/>
      <c r="Q17" s="13"/>
    </row>
    <row r="18" spans="1:17" s="19" customFormat="1" ht="15.75" customHeight="1" x14ac:dyDescent="0.3">
      <c r="A18" s="14" t="s">
        <v>25</v>
      </c>
      <c r="B18" s="17"/>
      <c r="C18" s="17"/>
      <c r="D18" s="17"/>
      <c r="E18" s="28">
        <f t="shared" si="3"/>
        <v>0</v>
      </c>
      <c r="F18" s="16"/>
      <c r="G18" s="16"/>
      <c r="H18" s="17"/>
      <c r="I18" s="68"/>
      <c r="J18" s="17"/>
      <c r="K18" s="17"/>
      <c r="L18" s="17"/>
      <c r="M18" s="68"/>
      <c r="N18" s="17"/>
      <c r="O18" s="48"/>
      <c r="P18" s="18"/>
      <c r="Q18" s="13"/>
    </row>
    <row r="19" spans="1:17" s="13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F20+F44+F52+F53</f>
        <v>2000</v>
      </c>
      <c r="G19" s="10">
        <f>G20+G52+G53+G44</f>
        <v>26567.986969999998</v>
      </c>
      <c r="H19" s="11"/>
      <c r="I19" s="68"/>
      <c r="J19" s="10">
        <f>J20+J44+J52+J53</f>
        <v>2000</v>
      </c>
      <c r="K19" s="10">
        <f>K20+K52+K53+K44</f>
        <v>27375.945770000002</v>
      </c>
      <c r="L19" s="11"/>
      <c r="M19" s="68"/>
      <c r="N19" s="10">
        <f>N20+N44+N52+N53</f>
        <v>865.42</v>
      </c>
      <c r="O19" s="50">
        <f>O20+O52+O53+O44</f>
        <v>11286.396439999997</v>
      </c>
      <c r="P19" s="12"/>
    </row>
    <row r="20" spans="1:17" s="19" customFormat="1" ht="15.75" customHeight="1" x14ac:dyDescent="0.3">
      <c r="A20" s="34" t="s">
        <v>27</v>
      </c>
      <c r="B20" s="28">
        <f>B21+B28+B39+B40+B41+B42+B43</f>
        <v>31682326.168450002</v>
      </c>
      <c r="C20" s="28">
        <f>C21+C28+C39+C40+C41+C42+C43</f>
        <v>2496660.5200000005</v>
      </c>
      <c r="D20" s="28">
        <f>D21+D28+D39+D40+D41+D42+D43</f>
        <v>0</v>
      </c>
      <c r="E20" s="28">
        <f t="shared" si="3"/>
        <v>34178986.688450001</v>
      </c>
      <c r="F20" s="16">
        <f>F21+F28+F39+F40+F41+F42+F43</f>
        <v>2000</v>
      </c>
      <c r="G20" s="16">
        <f>G21+G28+G39+G40+G41+G42+G43</f>
        <v>16749.06697</v>
      </c>
      <c r="H20" s="17"/>
      <c r="I20" s="68"/>
      <c r="J20" s="16">
        <f>J21+J28+J39+J40+J41+J42+J43</f>
        <v>2000</v>
      </c>
      <c r="K20" s="16">
        <f>K21+K28+K39+K40+K41+K42+K43</f>
        <v>18621.125770000002</v>
      </c>
      <c r="L20" s="17"/>
      <c r="M20" s="68"/>
      <c r="N20" s="16">
        <f>N21+N28+N39+N40+N41+N42+N43</f>
        <v>865.42</v>
      </c>
      <c r="O20" s="48">
        <f>O21+O28+O39+O40+O41+O42+O43</f>
        <v>8162.6541699999962</v>
      </c>
      <c r="P20" s="18"/>
      <c r="Q20" s="13"/>
    </row>
    <row r="21" spans="1:17" s="19" customFormat="1" ht="15.75" customHeight="1" x14ac:dyDescent="0.3">
      <c r="A21" s="35" t="s">
        <v>28</v>
      </c>
      <c r="B21" s="31">
        <f>SUM(B22:B27)</f>
        <v>8879297.0600000005</v>
      </c>
      <c r="C21" s="28">
        <f>SUM(C22:C27)</f>
        <v>0</v>
      </c>
      <c r="D21" s="28">
        <f>SUM(D22:D27)</f>
        <v>0</v>
      </c>
      <c r="E21" s="28">
        <f t="shared" si="3"/>
        <v>8879297.0600000005</v>
      </c>
      <c r="F21" s="16"/>
      <c r="G21" s="16">
        <f>SUM(G22:G27)</f>
        <v>10194.390000000001</v>
      </c>
      <c r="H21" s="17"/>
      <c r="I21" s="68"/>
      <c r="J21" s="17"/>
      <c r="K21" s="16">
        <f>SUM(K22:K27)</f>
        <v>9951.91</v>
      </c>
      <c r="L21" s="17"/>
      <c r="M21" s="68"/>
      <c r="N21" s="17"/>
      <c r="O21" s="48">
        <f>SUM(O22:O27)</f>
        <v>4505.932039999997</v>
      </c>
      <c r="P21" s="18"/>
      <c r="Q21" s="13"/>
    </row>
    <row r="22" spans="1:17" ht="15.75" customHeight="1" x14ac:dyDescent="0.3">
      <c r="A22" s="36" t="s">
        <v>29</v>
      </c>
      <c r="B22" s="30">
        <v>7644225.0600000005</v>
      </c>
      <c r="C22" s="21"/>
      <c r="D22" s="21"/>
      <c r="E22" s="22">
        <f t="shared" si="3"/>
        <v>7644225.0600000005</v>
      </c>
      <c r="F22" s="23"/>
      <c r="G22" s="49">
        <v>9757.2000000000007</v>
      </c>
      <c r="H22" s="21"/>
      <c r="I22" s="68"/>
      <c r="J22" s="21"/>
      <c r="K22" s="21">
        <v>9214.7199999999993</v>
      </c>
      <c r="L22" s="21"/>
      <c r="M22" s="68"/>
      <c r="N22" s="21"/>
      <c r="O22" s="51">
        <v>4073.727039999997</v>
      </c>
      <c r="P22" s="24"/>
      <c r="Q22" s="13"/>
    </row>
    <row r="23" spans="1:17" ht="15.75" customHeight="1" x14ac:dyDescent="0.3">
      <c r="A23" s="36" t="s">
        <v>30</v>
      </c>
      <c r="B23" s="30"/>
      <c r="C23" s="21"/>
      <c r="D23" s="37"/>
      <c r="E23" s="22">
        <f t="shared" si="3"/>
        <v>0</v>
      </c>
      <c r="F23" s="23"/>
      <c r="G23" s="49"/>
      <c r="H23" s="21"/>
      <c r="I23" s="68"/>
      <c r="J23" s="21"/>
      <c r="K23" s="21"/>
      <c r="L23" s="21"/>
      <c r="M23" s="68"/>
      <c r="N23" s="21"/>
      <c r="O23" s="51"/>
      <c r="P23" s="24"/>
      <c r="Q23" s="13"/>
    </row>
    <row r="24" spans="1:17" ht="15.75" customHeight="1" x14ac:dyDescent="0.3">
      <c r="A24" s="36" t="s">
        <v>31</v>
      </c>
      <c r="B24" s="30">
        <v>1235072</v>
      </c>
      <c r="C24" s="38"/>
      <c r="D24" s="21"/>
      <c r="E24" s="22">
        <f t="shared" si="3"/>
        <v>1235072</v>
      </c>
      <c r="F24" s="23"/>
      <c r="G24" s="49"/>
      <c r="H24" s="21"/>
      <c r="I24" s="68"/>
      <c r="J24" s="21"/>
      <c r="K24" s="21">
        <v>400</v>
      </c>
      <c r="L24" s="21"/>
      <c r="M24" s="68"/>
      <c r="N24" s="21"/>
      <c r="O24" s="51">
        <v>347.94499999999999</v>
      </c>
      <c r="P24" s="24"/>
      <c r="Q24" s="13"/>
    </row>
    <row r="25" spans="1:17" ht="15.75" customHeight="1" x14ac:dyDescent="0.3">
      <c r="A25" s="36" t="s">
        <v>32</v>
      </c>
      <c r="B25" s="21"/>
      <c r="C25" s="21"/>
      <c r="D25" s="21"/>
      <c r="E25" s="22">
        <f t="shared" si="3"/>
        <v>0</v>
      </c>
      <c r="F25" s="23"/>
      <c r="G25" s="49">
        <v>437.19</v>
      </c>
      <c r="H25" s="21"/>
      <c r="I25" s="68"/>
      <c r="J25" s="21"/>
      <c r="K25" s="21">
        <v>337.19</v>
      </c>
      <c r="L25" s="21"/>
      <c r="M25" s="68"/>
      <c r="N25" s="21"/>
      <c r="O25" s="51">
        <v>84.259999999999991</v>
      </c>
      <c r="P25" s="24"/>
      <c r="Q25" s="13"/>
    </row>
    <row r="26" spans="1:17" ht="15.75" customHeight="1" x14ac:dyDescent="0.3">
      <c r="A26" s="36" t="s">
        <v>33</v>
      </c>
      <c r="B26" s="21"/>
      <c r="C26" s="21"/>
      <c r="D26" s="21"/>
      <c r="E26" s="22">
        <f t="shared" si="3"/>
        <v>0</v>
      </c>
      <c r="F26" s="23"/>
      <c r="G26" s="49"/>
      <c r="H26" s="21"/>
      <c r="I26" s="68"/>
      <c r="J26" s="21"/>
      <c r="K26" s="21"/>
      <c r="L26" s="21"/>
      <c r="M26" s="68"/>
      <c r="N26" s="21"/>
      <c r="O26" s="49"/>
      <c r="P26" s="24"/>
      <c r="Q26" s="13"/>
    </row>
    <row r="27" spans="1:17" ht="15.75" customHeight="1" x14ac:dyDescent="0.3">
      <c r="A27" s="36" t="s">
        <v>34</v>
      </c>
      <c r="B27" s="21"/>
      <c r="C27" s="21"/>
      <c r="D27" s="21"/>
      <c r="E27" s="22">
        <f t="shared" si="3"/>
        <v>0</v>
      </c>
      <c r="F27" s="23"/>
      <c r="G27" s="49"/>
      <c r="H27" s="21"/>
      <c r="I27" s="68"/>
      <c r="J27" s="21"/>
      <c r="K27" s="21"/>
      <c r="L27" s="21"/>
      <c r="M27" s="68"/>
      <c r="N27" s="21"/>
      <c r="O27" s="49"/>
      <c r="P27" s="24"/>
      <c r="Q27" s="13"/>
    </row>
    <row r="28" spans="1:17" s="19" customFormat="1" ht="15.75" customHeight="1" x14ac:dyDescent="0.3">
      <c r="A28" s="35" t="s">
        <v>35</v>
      </c>
      <c r="B28" s="28">
        <f t="shared" ref="B28:G28" si="4">SUM(B29:B38)</f>
        <v>16007999.208450003</v>
      </c>
      <c r="C28" s="28">
        <f t="shared" si="4"/>
        <v>2496660.5200000005</v>
      </c>
      <c r="D28" s="28">
        <f t="shared" si="4"/>
        <v>0</v>
      </c>
      <c r="E28" s="28">
        <f t="shared" si="4"/>
        <v>18504659.72845</v>
      </c>
      <c r="F28" s="16">
        <f t="shared" si="4"/>
        <v>2000</v>
      </c>
      <c r="G28" s="16">
        <f t="shared" si="4"/>
        <v>5812.1769699999995</v>
      </c>
      <c r="H28" s="17"/>
      <c r="I28" s="68"/>
      <c r="J28" s="16">
        <f t="shared" ref="J28" si="5">SUM(J29:J38)</f>
        <v>2000</v>
      </c>
      <c r="K28" s="16">
        <f>SUM(K29:K38)</f>
        <v>6430.0569700000005</v>
      </c>
      <c r="L28" s="17"/>
      <c r="M28" s="68"/>
      <c r="N28" s="16">
        <f t="shared" ref="N28" si="6">SUM(N29:N38)</f>
        <v>865.42</v>
      </c>
      <c r="O28" s="48">
        <f>SUM(O29:O38)</f>
        <v>3037.5751199999995</v>
      </c>
      <c r="P28" s="18"/>
      <c r="Q28" s="13"/>
    </row>
    <row r="29" spans="1:17" ht="15.75" customHeight="1" x14ac:dyDescent="0.3">
      <c r="A29" s="36" t="s">
        <v>36</v>
      </c>
      <c r="B29" s="30">
        <v>1742563.23</v>
      </c>
      <c r="C29" s="30">
        <v>2215739.69</v>
      </c>
      <c r="D29" s="21"/>
      <c r="E29" s="22">
        <f t="shared" si="3"/>
        <v>3958302.92</v>
      </c>
      <c r="F29" s="39"/>
      <c r="G29" s="49">
        <v>400</v>
      </c>
      <c r="H29" s="21"/>
      <c r="I29" s="68"/>
      <c r="J29" s="40"/>
      <c r="K29" s="21">
        <v>552.88</v>
      </c>
      <c r="L29" s="21"/>
      <c r="M29" s="68"/>
      <c r="N29" s="40"/>
      <c r="O29" s="51">
        <v>322.87079999999992</v>
      </c>
      <c r="P29" s="24"/>
      <c r="Q29" s="13"/>
    </row>
    <row r="30" spans="1:17" ht="15.75" customHeight="1" x14ac:dyDescent="0.3">
      <c r="A30" s="36" t="s">
        <v>37</v>
      </c>
      <c r="B30" s="30">
        <v>321946.51</v>
      </c>
      <c r="C30" s="30">
        <v>12553.069999999998</v>
      </c>
      <c r="D30" s="21"/>
      <c r="E30" s="22">
        <f t="shared" si="3"/>
        <v>334499.58</v>
      </c>
      <c r="F30" s="41"/>
      <c r="G30" s="49">
        <v>50</v>
      </c>
      <c r="H30" s="21"/>
      <c r="I30" s="68"/>
      <c r="J30" s="42"/>
      <c r="K30" s="21">
        <v>100</v>
      </c>
      <c r="L30" s="21"/>
      <c r="M30" s="68"/>
      <c r="N30" s="42"/>
      <c r="O30" s="51">
        <v>33.284769999999995</v>
      </c>
      <c r="P30" s="24"/>
      <c r="Q30" s="13"/>
    </row>
    <row r="31" spans="1:17" ht="15.75" customHeight="1" x14ac:dyDescent="0.3">
      <c r="A31" s="36" t="s">
        <v>38</v>
      </c>
      <c r="B31" s="30">
        <v>13125685.168450002</v>
      </c>
      <c r="C31" s="30">
        <v>3870.47</v>
      </c>
      <c r="D31" s="21"/>
      <c r="E31" s="22">
        <f t="shared" si="3"/>
        <v>13129555.638450002</v>
      </c>
      <c r="F31" s="23"/>
      <c r="G31" s="49">
        <v>4619.0379699999994</v>
      </c>
      <c r="H31" s="21"/>
      <c r="I31" s="68"/>
      <c r="J31" s="21"/>
      <c r="K31" s="21">
        <v>4686.3179700000001</v>
      </c>
      <c r="L31" s="21"/>
      <c r="M31" s="68"/>
      <c r="N31" s="21"/>
      <c r="O31" s="51">
        <v>2324.0887199999997</v>
      </c>
      <c r="P31" s="24"/>
      <c r="Q31" s="13"/>
    </row>
    <row r="32" spans="1:17" ht="15.75" customHeight="1" x14ac:dyDescent="0.3">
      <c r="A32" s="36" t="s">
        <v>39</v>
      </c>
      <c r="B32" s="30">
        <v>156899.43</v>
      </c>
      <c r="C32" s="30">
        <v>3746.93</v>
      </c>
      <c r="D32" s="21"/>
      <c r="E32" s="22">
        <f t="shared" si="3"/>
        <v>160646.35999999999</v>
      </c>
      <c r="F32" s="23"/>
      <c r="G32" s="49">
        <v>220</v>
      </c>
      <c r="H32" s="21"/>
      <c r="I32" s="68"/>
      <c r="J32" s="21"/>
      <c r="K32" s="21">
        <v>345</v>
      </c>
      <c r="L32" s="21"/>
      <c r="M32" s="68"/>
      <c r="N32" s="21"/>
      <c r="O32" s="51">
        <v>282.84495999999996</v>
      </c>
      <c r="P32" s="24"/>
      <c r="Q32" s="13"/>
    </row>
    <row r="33" spans="1:17" ht="15.75" customHeight="1" x14ac:dyDescent="0.3">
      <c r="A33" s="36" t="s">
        <v>40</v>
      </c>
      <c r="B33" s="30"/>
      <c r="C33" s="21"/>
      <c r="D33" s="21"/>
      <c r="E33" s="22">
        <f t="shared" si="3"/>
        <v>0</v>
      </c>
      <c r="F33" s="23"/>
      <c r="G33" s="49"/>
      <c r="H33" s="21"/>
      <c r="I33" s="68"/>
      <c r="J33" s="21"/>
      <c r="K33" s="21"/>
      <c r="L33" s="21"/>
      <c r="M33" s="68"/>
      <c r="N33" s="21"/>
      <c r="O33" s="51"/>
      <c r="P33" s="24"/>
      <c r="Q33" s="13"/>
    </row>
    <row r="34" spans="1:17" ht="15.75" customHeight="1" x14ac:dyDescent="0.3">
      <c r="A34" s="36" t="s">
        <v>41</v>
      </c>
      <c r="B34" s="30"/>
      <c r="C34" s="21"/>
      <c r="D34" s="21"/>
      <c r="E34" s="22">
        <f t="shared" si="3"/>
        <v>0</v>
      </c>
      <c r="F34" s="23"/>
      <c r="G34" s="49"/>
      <c r="H34" s="21"/>
      <c r="I34" s="68"/>
      <c r="J34" s="21"/>
      <c r="K34" s="21"/>
      <c r="L34" s="21"/>
      <c r="M34" s="68"/>
      <c r="N34" s="21"/>
      <c r="O34" s="51"/>
      <c r="P34" s="24"/>
      <c r="Q34" s="13"/>
    </row>
    <row r="35" spans="1:17" ht="45" x14ac:dyDescent="0.3">
      <c r="A35" s="36" t="s">
        <v>42</v>
      </c>
      <c r="B35" s="30">
        <v>50704.63</v>
      </c>
      <c r="C35" s="21"/>
      <c r="D35" s="21"/>
      <c r="E35" s="22">
        <f t="shared" si="3"/>
        <v>50704.63</v>
      </c>
      <c r="F35" s="23"/>
      <c r="G35" s="49"/>
      <c r="H35" s="21"/>
      <c r="I35" s="68"/>
      <c r="J35" s="21"/>
      <c r="K35" s="21">
        <v>8.5</v>
      </c>
      <c r="L35" s="21"/>
      <c r="M35" s="68"/>
      <c r="N35" s="21"/>
      <c r="O35" s="51"/>
      <c r="P35" s="24"/>
      <c r="Q35" s="13"/>
    </row>
    <row r="36" spans="1:17" ht="45" x14ac:dyDescent="0.3">
      <c r="A36" s="36" t="s">
        <v>43</v>
      </c>
      <c r="B36" s="30">
        <v>363816.86000000004</v>
      </c>
      <c r="C36" s="30">
        <v>4725.43</v>
      </c>
      <c r="D36" s="21"/>
      <c r="E36" s="22">
        <f t="shared" si="3"/>
        <v>368542.29000000004</v>
      </c>
      <c r="F36" s="23"/>
      <c r="G36" s="49">
        <v>171.13900000000001</v>
      </c>
      <c r="H36" s="21"/>
      <c r="I36" s="68"/>
      <c r="J36" s="21"/>
      <c r="K36" s="21">
        <v>178.13900000000001</v>
      </c>
      <c r="L36" s="21"/>
      <c r="M36" s="68"/>
      <c r="N36" s="21"/>
      <c r="O36" s="51">
        <v>52.519970000000001</v>
      </c>
      <c r="P36" s="24"/>
      <c r="Q36" s="13"/>
    </row>
    <row r="37" spans="1:17" ht="30" x14ac:dyDescent="0.3">
      <c r="A37" s="36" t="s">
        <v>44</v>
      </c>
      <c r="B37" s="30"/>
      <c r="C37" s="21"/>
      <c r="D37" s="21"/>
      <c r="E37" s="22">
        <f t="shared" si="3"/>
        <v>0</v>
      </c>
      <c r="F37" s="42"/>
      <c r="G37" s="49"/>
      <c r="H37" s="21"/>
      <c r="I37" s="68"/>
      <c r="J37" s="42"/>
      <c r="K37" s="21"/>
      <c r="L37" s="21"/>
      <c r="M37" s="68"/>
      <c r="N37" s="42"/>
      <c r="O37" s="51"/>
      <c r="P37" s="24"/>
      <c r="Q37" s="13"/>
    </row>
    <row r="38" spans="1:17" ht="15.75" customHeight="1" x14ac:dyDescent="0.3">
      <c r="A38" s="36" t="s">
        <v>45</v>
      </c>
      <c r="B38" s="30">
        <v>246383.37999999998</v>
      </c>
      <c r="C38" s="30">
        <v>256024.93</v>
      </c>
      <c r="D38" s="21"/>
      <c r="E38" s="22">
        <f t="shared" si="3"/>
        <v>502408.30999999994</v>
      </c>
      <c r="F38" s="42">
        <v>2000</v>
      </c>
      <c r="G38" s="49">
        <v>352</v>
      </c>
      <c r="H38" s="21"/>
      <c r="I38" s="68"/>
      <c r="J38" s="42">
        <v>2000</v>
      </c>
      <c r="K38" s="21">
        <v>559.22</v>
      </c>
      <c r="L38" s="21"/>
      <c r="M38" s="68"/>
      <c r="N38" s="24">
        <v>865.42</v>
      </c>
      <c r="O38" s="51">
        <v>21.965900000000001</v>
      </c>
      <c r="P38" s="24"/>
      <c r="Q38" s="13"/>
    </row>
    <row r="39" spans="1:17" s="19" customFormat="1" ht="15.75" customHeight="1" x14ac:dyDescent="0.3">
      <c r="A39" s="35" t="s">
        <v>46</v>
      </c>
      <c r="B39" s="31"/>
      <c r="C39" s="17"/>
      <c r="D39" s="17"/>
      <c r="E39" s="28">
        <f t="shared" si="3"/>
        <v>0</v>
      </c>
      <c r="F39" s="16"/>
      <c r="G39" s="49"/>
      <c r="H39" s="17"/>
      <c r="I39" s="68"/>
      <c r="J39" s="17"/>
      <c r="K39" s="21"/>
      <c r="L39" s="17"/>
      <c r="M39" s="68"/>
      <c r="N39" s="17"/>
      <c r="O39" s="49"/>
      <c r="P39" s="18"/>
      <c r="Q39" s="13"/>
    </row>
    <row r="40" spans="1:17" s="19" customFormat="1" ht="15.75" customHeight="1" x14ac:dyDescent="0.3">
      <c r="A40" s="35" t="s">
        <v>47</v>
      </c>
      <c r="B40" s="31"/>
      <c r="C40" s="17"/>
      <c r="D40" s="17"/>
      <c r="E40" s="28">
        <f t="shared" si="3"/>
        <v>0</v>
      </c>
      <c r="F40" s="16"/>
      <c r="G40" s="49"/>
      <c r="H40" s="17"/>
      <c r="I40" s="68"/>
      <c r="J40" s="17"/>
      <c r="K40" s="21"/>
      <c r="L40" s="17"/>
      <c r="M40" s="68"/>
      <c r="N40" s="17"/>
      <c r="O40" s="49"/>
      <c r="P40" s="18"/>
      <c r="Q40" s="13"/>
    </row>
    <row r="41" spans="1:17" s="19" customFormat="1" ht="15.75" customHeight="1" x14ac:dyDescent="0.3">
      <c r="A41" s="35" t="s">
        <v>13</v>
      </c>
      <c r="B41" s="31"/>
      <c r="C41" s="17"/>
      <c r="D41" s="17"/>
      <c r="E41" s="28">
        <f t="shared" si="3"/>
        <v>0</v>
      </c>
      <c r="F41" s="16"/>
      <c r="G41" s="49"/>
      <c r="H41" s="17"/>
      <c r="I41" s="68"/>
      <c r="J41" s="17"/>
      <c r="K41" s="21"/>
      <c r="L41" s="17"/>
      <c r="M41" s="68"/>
      <c r="N41" s="17"/>
      <c r="O41" s="49"/>
      <c r="P41" s="18"/>
      <c r="Q41" s="13"/>
    </row>
    <row r="42" spans="1:17" s="19" customFormat="1" ht="15.75" customHeight="1" x14ac:dyDescent="0.3">
      <c r="A42" s="35" t="s">
        <v>48</v>
      </c>
      <c r="B42" s="31">
        <v>135705.74</v>
      </c>
      <c r="C42" s="31">
        <v>0</v>
      </c>
      <c r="D42" s="17"/>
      <c r="E42" s="28">
        <f t="shared" si="3"/>
        <v>135705.74</v>
      </c>
      <c r="F42" s="16"/>
      <c r="G42" s="16">
        <v>200</v>
      </c>
      <c r="H42" s="17"/>
      <c r="I42" s="68"/>
      <c r="J42" s="17"/>
      <c r="K42" s="16">
        <v>459.9</v>
      </c>
      <c r="L42" s="17"/>
      <c r="M42" s="68"/>
      <c r="N42" s="17"/>
      <c r="O42" s="48">
        <v>305.72922999999997</v>
      </c>
      <c r="P42" s="18"/>
      <c r="Q42" s="13"/>
    </row>
    <row r="43" spans="1:17" s="19" customFormat="1" ht="15.75" customHeight="1" x14ac:dyDescent="0.3">
      <c r="A43" s="35" t="s">
        <v>49</v>
      </c>
      <c r="B43" s="31">
        <v>6659324.1599999992</v>
      </c>
      <c r="C43" s="17"/>
      <c r="D43" s="17"/>
      <c r="E43" s="28">
        <f t="shared" si="3"/>
        <v>6659324.1599999992</v>
      </c>
      <c r="F43" s="16"/>
      <c r="G43" s="16">
        <v>542.5</v>
      </c>
      <c r="H43" s="17"/>
      <c r="I43" s="68"/>
      <c r="J43" s="17"/>
      <c r="K43" s="16">
        <v>1779.2588000000001</v>
      </c>
      <c r="L43" s="17"/>
      <c r="M43" s="68"/>
      <c r="N43" s="17"/>
      <c r="O43" s="48">
        <v>313.41778000000005</v>
      </c>
      <c r="P43" s="18"/>
      <c r="Q43" s="13"/>
    </row>
    <row r="44" spans="1:17" s="19" customFormat="1" ht="15.75" customHeight="1" x14ac:dyDescent="0.3">
      <c r="A44" s="34" t="s">
        <v>50</v>
      </c>
      <c r="B44" s="15">
        <f t="shared" ref="B44:G44" si="7">B45+B49+B50+B51</f>
        <v>20726320.68</v>
      </c>
      <c r="C44" s="15">
        <f t="shared" si="7"/>
        <v>8659.66</v>
      </c>
      <c r="D44" s="15">
        <f t="shared" si="7"/>
        <v>17768000.039999999</v>
      </c>
      <c r="E44" s="15">
        <f t="shared" si="7"/>
        <v>38502980.380000003</v>
      </c>
      <c r="F44" s="16">
        <f t="shared" si="7"/>
        <v>0</v>
      </c>
      <c r="G44" s="16">
        <f t="shared" si="7"/>
        <v>9818.92</v>
      </c>
      <c r="H44" s="17"/>
      <c r="I44" s="68"/>
      <c r="J44" s="16">
        <f t="shared" ref="J44:K44" si="8">J45+J49+J50+J51</f>
        <v>0</v>
      </c>
      <c r="K44" s="16">
        <f t="shared" si="8"/>
        <v>8725.119999999999</v>
      </c>
      <c r="L44" s="17"/>
      <c r="M44" s="68"/>
      <c r="N44" s="16">
        <f t="shared" ref="N44" si="9">N45+N49+N50+N51</f>
        <v>0</v>
      </c>
      <c r="O44" s="48">
        <f>O45+O49+O50+O51</f>
        <v>3094.5946100000001</v>
      </c>
      <c r="P44" s="18"/>
      <c r="Q44" s="13"/>
    </row>
    <row r="45" spans="1:17" s="19" customFormat="1" ht="15.75" customHeight="1" x14ac:dyDescent="0.3">
      <c r="A45" s="35" t="s">
        <v>51</v>
      </c>
      <c r="B45" s="28">
        <f>SUM(B46:B48)</f>
        <v>20726320.68</v>
      </c>
      <c r="C45" s="28">
        <f>SUM(C46:C48)</f>
        <v>8659.66</v>
      </c>
      <c r="D45" s="28">
        <f>SUM(D46:D48)</f>
        <v>17768000.039999999</v>
      </c>
      <c r="E45" s="28">
        <f>SUM(E46:E48)</f>
        <v>38502980.380000003</v>
      </c>
      <c r="F45" s="16">
        <f>F46+F47+F48</f>
        <v>0</v>
      </c>
      <c r="G45" s="16">
        <f>G46+G47+G48</f>
        <v>9818.92</v>
      </c>
      <c r="H45" s="17"/>
      <c r="I45" s="68"/>
      <c r="J45" s="16">
        <f>J46+J47+J48</f>
        <v>0</v>
      </c>
      <c r="K45" s="16">
        <f>K46+K47+K48</f>
        <v>8725.119999999999</v>
      </c>
      <c r="L45" s="17"/>
      <c r="M45" s="68"/>
      <c r="N45" s="16">
        <f t="shared" ref="N45" si="10">N46+N50+N51+N52</f>
        <v>0</v>
      </c>
      <c r="O45" s="48">
        <f>O46+O47+O48</f>
        <v>3094.5946100000001</v>
      </c>
      <c r="P45" s="18"/>
      <c r="Q45" s="13"/>
    </row>
    <row r="46" spans="1:17" ht="15.75" customHeight="1" x14ac:dyDescent="0.3">
      <c r="A46" s="36" t="s">
        <v>52</v>
      </c>
      <c r="B46" s="30">
        <v>15619318.439999999</v>
      </c>
      <c r="C46" s="30">
        <v>0</v>
      </c>
      <c r="D46" s="30">
        <v>10990643.6</v>
      </c>
      <c r="E46" s="22">
        <f t="shared" si="3"/>
        <v>26609962.039999999</v>
      </c>
      <c r="F46" s="23"/>
      <c r="G46" s="49">
        <v>9082.32</v>
      </c>
      <c r="H46" s="21"/>
      <c r="I46" s="68"/>
      <c r="J46" s="21"/>
      <c r="K46" s="21">
        <v>7605.32</v>
      </c>
      <c r="L46" s="21"/>
      <c r="M46" s="68"/>
      <c r="N46" s="23"/>
      <c r="O46" s="51">
        <v>2754.9334699999999</v>
      </c>
      <c r="P46" s="24"/>
      <c r="Q46" s="13"/>
    </row>
    <row r="47" spans="1:17" ht="15.75" customHeight="1" x14ac:dyDescent="0.3">
      <c r="A47" s="36" t="s">
        <v>53</v>
      </c>
      <c r="B47" s="30">
        <v>1975396.44</v>
      </c>
      <c r="C47" s="30">
        <v>8659.66</v>
      </c>
      <c r="D47" s="30">
        <v>0</v>
      </c>
      <c r="E47" s="22">
        <f t="shared" si="3"/>
        <v>1984056.0999999999</v>
      </c>
      <c r="F47" s="23"/>
      <c r="G47" s="49">
        <v>736.6</v>
      </c>
      <c r="H47" s="21"/>
      <c r="I47" s="68"/>
      <c r="J47" s="21"/>
      <c r="K47" s="21">
        <v>1119.8</v>
      </c>
      <c r="L47" s="21"/>
      <c r="M47" s="68"/>
      <c r="N47" s="23"/>
      <c r="O47" s="51">
        <v>339.66113999999999</v>
      </c>
      <c r="P47" s="24"/>
      <c r="Q47" s="13"/>
    </row>
    <row r="48" spans="1:17" ht="15.75" customHeight="1" x14ac:dyDescent="0.3">
      <c r="A48" s="36" t="s">
        <v>54</v>
      </c>
      <c r="B48" s="30">
        <v>3131605.8</v>
      </c>
      <c r="C48" s="21"/>
      <c r="D48" s="30">
        <v>6777356.4400000004</v>
      </c>
      <c r="E48" s="22">
        <f t="shared" si="3"/>
        <v>9908962.2400000002</v>
      </c>
      <c r="F48" s="23"/>
      <c r="G48" s="23"/>
      <c r="H48" s="21"/>
      <c r="I48" s="68"/>
      <c r="J48" s="21"/>
      <c r="K48" s="21"/>
      <c r="L48" s="21"/>
      <c r="M48" s="68"/>
      <c r="N48" s="21"/>
      <c r="O48" s="49"/>
      <c r="P48" s="24"/>
      <c r="Q48" s="13"/>
    </row>
    <row r="49" spans="1:17" s="19" customFormat="1" ht="15.75" customHeight="1" x14ac:dyDescent="0.3">
      <c r="A49" s="35" t="s">
        <v>55</v>
      </c>
      <c r="B49" s="17"/>
      <c r="C49" s="17"/>
      <c r="D49" s="17"/>
      <c r="E49" s="28">
        <f t="shared" si="3"/>
        <v>0</v>
      </c>
      <c r="F49" s="16"/>
      <c r="G49" s="23"/>
      <c r="H49" s="17"/>
      <c r="I49" s="68"/>
      <c r="J49" s="17"/>
      <c r="K49" s="21"/>
      <c r="L49" s="17"/>
      <c r="M49" s="68"/>
      <c r="N49" s="17"/>
      <c r="O49" s="49"/>
      <c r="P49" s="18"/>
      <c r="Q49" s="13"/>
    </row>
    <row r="50" spans="1:17" s="19" customFormat="1" ht="15.75" customHeight="1" x14ac:dyDescent="0.3">
      <c r="A50" s="35" t="s">
        <v>56</v>
      </c>
      <c r="B50" s="17"/>
      <c r="C50" s="17"/>
      <c r="D50" s="17"/>
      <c r="E50" s="28">
        <f t="shared" si="3"/>
        <v>0</v>
      </c>
      <c r="F50" s="16"/>
      <c r="G50" s="16"/>
      <c r="H50" s="17"/>
      <c r="I50" s="68"/>
      <c r="J50" s="17"/>
      <c r="K50" s="21"/>
      <c r="L50" s="17"/>
      <c r="M50" s="68"/>
      <c r="N50" s="17"/>
      <c r="O50" s="48"/>
      <c r="P50" s="18"/>
      <c r="Q50" s="13"/>
    </row>
    <row r="51" spans="1:17" s="19" customFormat="1" ht="15.75" customHeight="1" x14ac:dyDescent="0.3">
      <c r="A51" s="35" t="s">
        <v>57</v>
      </c>
      <c r="B51" s="17"/>
      <c r="C51" s="17"/>
      <c r="D51" s="17"/>
      <c r="E51" s="28">
        <f t="shared" si="3"/>
        <v>0</v>
      </c>
      <c r="F51" s="16"/>
      <c r="G51" s="16"/>
      <c r="H51" s="17"/>
      <c r="I51" s="68"/>
      <c r="J51" s="17"/>
      <c r="K51" s="21"/>
      <c r="L51" s="17"/>
      <c r="M51" s="68"/>
      <c r="N51" s="17"/>
      <c r="O51" s="48"/>
      <c r="P51" s="18"/>
      <c r="Q51" s="13"/>
    </row>
    <row r="52" spans="1:17" s="19" customFormat="1" ht="15.75" customHeight="1" x14ac:dyDescent="0.3">
      <c r="A52" s="34" t="s">
        <v>58</v>
      </c>
      <c r="B52" s="17"/>
      <c r="C52" s="17"/>
      <c r="D52" s="17"/>
      <c r="E52" s="28">
        <f t="shared" si="3"/>
        <v>0</v>
      </c>
      <c r="F52" s="16"/>
      <c r="G52" s="16"/>
      <c r="H52" s="17"/>
      <c r="I52" s="68"/>
      <c r="J52" s="17"/>
      <c r="K52" s="21"/>
      <c r="L52" s="17"/>
      <c r="M52" s="68"/>
      <c r="N52" s="17"/>
      <c r="O52" s="48"/>
      <c r="P52" s="18"/>
      <c r="Q52" s="55"/>
    </row>
    <row r="53" spans="1:17" s="19" customFormat="1" ht="15.75" customHeight="1" x14ac:dyDescent="0.3">
      <c r="A53" s="34" t="s">
        <v>59</v>
      </c>
      <c r="B53" s="17"/>
      <c r="C53" s="17"/>
      <c r="D53" s="17"/>
      <c r="E53" s="28">
        <f t="shared" si="3"/>
        <v>0</v>
      </c>
      <c r="F53" s="16"/>
      <c r="G53" s="16"/>
      <c r="H53" s="17"/>
      <c r="I53" s="68"/>
      <c r="J53" s="17"/>
      <c r="K53" s="17">
        <v>29.7</v>
      </c>
      <c r="L53" s="17"/>
      <c r="M53" s="68"/>
      <c r="N53" s="17"/>
      <c r="O53" s="48">
        <v>29.147659999999995</v>
      </c>
      <c r="P53" s="18"/>
      <c r="Q53" s="13"/>
    </row>
    <row r="54" spans="1:17" s="13" customFormat="1" ht="16.5" customHeight="1" thickBot="1" x14ac:dyDescent="0.35">
      <c r="A54" s="43" t="s">
        <v>60</v>
      </c>
      <c r="B54" s="44" t="e">
        <f t="shared" ref="B54:F54" si="11">B6-B19</f>
        <v>#REF!</v>
      </c>
      <c r="C54" s="44" t="e">
        <f t="shared" si="11"/>
        <v>#REF!</v>
      </c>
      <c r="D54" s="44" t="e">
        <f t="shared" si="11"/>
        <v>#REF!</v>
      </c>
      <c r="E54" s="44" t="e">
        <f t="shared" si="11"/>
        <v>#REF!</v>
      </c>
      <c r="F54" s="45">
        <f t="shared" si="11"/>
        <v>0</v>
      </c>
      <c r="G54" s="45">
        <f>G6-G19</f>
        <v>3.0000002880115062E-5</v>
      </c>
      <c r="H54" s="46"/>
      <c r="I54" s="69"/>
      <c r="J54" s="45">
        <f>J6-J19</f>
        <v>0</v>
      </c>
      <c r="K54" s="45">
        <f>K6-K19</f>
        <v>-173.75877000000401</v>
      </c>
      <c r="L54" s="46"/>
      <c r="M54" s="69"/>
      <c r="N54" s="45">
        <f>N6-N19</f>
        <v>0</v>
      </c>
      <c r="O54" s="53">
        <f>O6-O19</f>
        <v>170.28643000000375</v>
      </c>
      <c r="P54" s="47"/>
    </row>
    <row r="55" spans="1:17" ht="32.25" customHeight="1" x14ac:dyDescent="0.3">
      <c r="A55" s="56" t="s">
        <v>61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3"/>
    </row>
    <row r="56" spans="1:17" ht="32.25" customHeight="1" x14ac:dyDescent="0.3">
      <c r="A56" s="58" t="s">
        <v>62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13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5-1 და 5-2 ბ</vt:lpstr>
      <vt:lpstr>Sheet1</vt:lpstr>
      <vt:lpstr>'5-1 და 5-2 ბ'!Print_Area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2016-08-04T11:17:24Z</dcterms:modified>
</cp:coreProperties>
</file>